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<sst xmlns="http://schemas.openxmlformats.org/spreadsheetml/2006/main" count="20" uniqueCount="20">
  <si>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</si>
  <si>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</si>
  <si>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</si>
  <si>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</si>
  <si>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</si>
  <si>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</si>
  <si>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</si>
  <si>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</si>
  <si>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</si>
  <si>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</si>
  <si>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</si>
  <si>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</si>
  <si>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</si>
  <si>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Baggage (Aft)</t>
  </si>
  <si>
    <t>Station</t>
  </si>
  <si>
    <t>Fuel in Pounds</t>
  </si>
  <si>
    <t>Baggage (Foward)</t>
  </si>
  <si>
    <t>Oil</t>
  </si>
  <si>
    <t>38 Gallons Usable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</si>
  <si>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N1590V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</si>
</sst>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6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3" fontId="0" fillId="0" borderId="19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Moment Envelope </a:t>
            </a:r>
          </a:p>
        </c:rich>
      </c:tx>
      <c:layout>
        <c:manualLayout>
          <c:xMode val="factor"/>
          <c:yMode val="factor"/>
          <c:x val="0.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34"/>
          <c:w val="0.8495"/>
          <c:h val="0.8837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Sheet1!$G$29</c:f>
              <c:numCache/>
            </c:numRef>
          </c:xVal>
          <c:yVal>
            <c:numRef>
              <c:f>Sheet1!$C$25</c:f>
              <c:numCache/>
            </c:numRef>
          </c:yVal>
          <c:smooth val="0"/>
        </c:ser>
        <c:ser>
          <c:idx val="0"/>
          <c:order val="1"/>
          <c:tx>
            <c:v>Normal Category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Sheet1!$C$31:$C$36</c:f>
              <c:numCache/>
            </c:numRef>
          </c:xVal>
          <c:yVal>
            <c:numRef>
              <c:f>Sheet1!$E$31:$E$36</c:f>
              <c:numCache/>
            </c:numRef>
          </c:yVal>
          <c:smooth val="0"/>
        </c:ser>
        <c:ser>
          <c:idx val="2"/>
          <c:order val="2"/>
          <c:tx>
            <c:v>Utility Category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Sheet1!$A$32:$A$36</c:f>
              <c:numCache/>
            </c:numRef>
          </c:xVal>
          <c:yVal>
            <c:numRef>
              <c:f>Sheet1!$B$32:$B$36</c:f>
              <c:numCache/>
            </c:numRef>
          </c:yVal>
          <c:smooth val="0"/>
        </c:ser>
        <c:axId val="7387986"/>
        <c:axId val="18462019"/>
      </c:scatterChart>
      <c:valAx>
        <c:axId val="7387986"/>
        <c:scaling>
          <c:orientation val="minMax"/>
          <c:max val="110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Moment/1000 (Pound-Inches)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775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2019"/>
        <c:crosses val="autoZero"/>
        <c:crossBetween val="midCat"/>
        <c:dispUnits/>
        <c:majorUnit val="5"/>
        <c:minorUnit val="5"/>
      </c:valAx>
      <c:valAx>
        <c:axId val="18462019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87986"/>
        <c:crossesAt val="34"/>
        <c:crossBetween val="midCat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82"/>
          <c:w val="0.773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6</xdr:col>
      <xdr:colOff>790575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4591050"/>
        <a:ext cx="5543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276225</xdr:colOff>
      <xdr:row>25</xdr:row>
      <xdr:rowOff>19050</xdr:rowOff>
    </xdr:from>
    <xdr:to>
      <xdr:col>6</xdr:col>
      <xdr:colOff>581025</xdr:colOff>
      <xdr:row>26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095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/>
  <cols>
    <col min="1" max="1" width="18.421875" style="0" bestFit="1" customWidth="1"/>
    <col min="3" max="3" width="12.7109375" style="0" customWidth="1"/>
    <col min="5" max="5" width="12.7109375" style="0" customWidth="1"/>
    <col min="7" max="7" width="11.8515625" style="0" customWidth="1"/>
  </cols>
  <sheetData>
    <row r="1" spans="1:7" ht="12.75">
      <c r="A1" s="23" t="s">
        <v>19</v>
      </c>
      <c r="B1" s="24"/>
      <c r="C1" s="24"/>
      <c r="D1" s="24"/>
      <c r="E1" s="24"/>
      <c r="F1" s="24"/>
      <c r="G1" s="25"/>
    </row>
    <row r="2" spans="1:7" ht="12.75">
      <c r="A2" s="26"/>
      <c r="B2" s="27"/>
      <c r="C2" s="27"/>
      <c r="D2" s="27"/>
      <c r="E2" s="27"/>
      <c r="F2" s="27"/>
      <c r="G2" s="28"/>
    </row>
    <row r="3" spans="1:7" ht="12.75">
      <c r="A3" s="26"/>
      <c r="B3" s="27"/>
      <c r="C3" s="27"/>
      <c r="D3" s="27"/>
      <c r="E3" s="27"/>
      <c r="F3" s="27"/>
      <c r="G3" s="28"/>
    </row>
    <row r="4" spans="1:7" ht="12.75">
      <c r="A4" s="26"/>
      <c r="B4" s="27"/>
      <c r="C4" s="27"/>
      <c r="D4" s="27"/>
      <c r="E4" s="27"/>
      <c r="F4" s="27"/>
      <c r="G4" s="28"/>
    </row>
    <row r="5" spans="1:7" ht="13.5" thickBot="1">
      <c r="A5" s="29"/>
      <c r="B5" s="30"/>
      <c r="C5" s="30"/>
      <c r="D5" s="30"/>
      <c r="E5" s="30"/>
      <c r="F5" s="30"/>
      <c r="G5" s="31"/>
    </row>
    <row r="8" spans="1:6" ht="12.75">
      <c r="A8" s="1" t="s">
        <v>10</v>
      </c>
      <c r="B8" s="21">
        <v>0</v>
      </c>
      <c r="C8" s="1" t="s">
        <v>11</v>
      </c>
      <c r="E8" s="32" t="s">
        <v>18</v>
      </c>
      <c r="F8" s="33"/>
    </row>
    <row r="10" spans="1:7" ht="12.75">
      <c r="A10" s="1" t="s">
        <v>14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4">
        <v>1493.05</v>
      </c>
      <c r="D12" s="2"/>
      <c r="E12" s="3">
        <v>39.16</v>
      </c>
      <c r="F12" s="2"/>
      <c r="G12" s="14">
        <v>58473.26</v>
      </c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22">
        <v>0</v>
      </c>
      <c r="D14" s="2"/>
      <c r="E14" s="3">
        <v>37</v>
      </c>
      <c r="F14" s="2"/>
      <c r="G14" s="14">
        <f>C14*E14</f>
        <v>0</v>
      </c>
    </row>
    <row r="15" spans="1:7" ht="12.75">
      <c r="A15" s="1" t="s">
        <v>2</v>
      </c>
      <c r="B15" s="2"/>
      <c r="C15" s="22">
        <v>0</v>
      </c>
      <c r="D15" s="2"/>
      <c r="E15" s="3">
        <v>37</v>
      </c>
      <c r="F15" s="2"/>
      <c r="G15" s="14">
        <f>C15*E15</f>
        <v>0</v>
      </c>
    </row>
    <row r="16" spans="1:7" ht="12.75">
      <c r="A16" s="1" t="s">
        <v>3</v>
      </c>
      <c r="B16" s="2"/>
      <c r="C16" s="22">
        <v>0</v>
      </c>
      <c r="D16" s="2"/>
      <c r="E16" s="3">
        <v>73</v>
      </c>
      <c r="F16" s="2"/>
      <c r="G16" s="14">
        <f>C16*E16</f>
        <v>0</v>
      </c>
    </row>
    <row r="17" spans="1:7" ht="12.75">
      <c r="A17" s="1" t="s">
        <v>4</v>
      </c>
      <c r="B17" s="2"/>
      <c r="C17" s="22">
        <v>0</v>
      </c>
      <c r="D17" s="2"/>
      <c r="E17" s="3">
        <v>73</v>
      </c>
      <c r="F17" s="2"/>
      <c r="G17" s="14">
        <f>C17*E17</f>
        <v>0</v>
      </c>
    </row>
    <row r="18" spans="1:7" ht="12.75">
      <c r="A18" s="7"/>
      <c r="C18" s="4"/>
      <c r="E18" s="4"/>
      <c r="G18" s="4"/>
    </row>
    <row r="19" spans="1:7" ht="12.75">
      <c r="A19" s="1" t="s">
        <v>15</v>
      </c>
      <c r="B19" s="2"/>
      <c r="C19" s="3">
        <f>IF(B8&gt;38,0,B8*6)</f>
        <v>0</v>
      </c>
      <c r="D19" s="2"/>
      <c r="E19" s="3">
        <v>48</v>
      </c>
      <c r="F19" s="2"/>
      <c r="G19" s="14">
        <f>C19*E19</f>
        <v>0</v>
      </c>
    </row>
    <row r="20" spans="1:7" ht="12.75">
      <c r="A20" s="1" t="s">
        <v>17</v>
      </c>
      <c r="B20" s="2"/>
      <c r="C20" s="3">
        <v>15</v>
      </c>
      <c r="D20" s="2"/>
      <c r="E20" s="3">
        <v>-0.2</v>
      </c>
      <c r="F20" s="2"/>
      <c r="G20" s="14">
        <v>-200</v>
      </c>
    </row>
    <row r="21" spans="1:7" ht="12.75">
      <c r="A21" s="7"/>
      <c r="C21" s="4"/>
      <c r="E21" s="4"/>
      <c r="G21" s="4"/>
    </row>
    <row r="22" spans="1:7" ht="12.75">
      <c r="A22" s="1" t="s">
        <v>16</v>
      </c>
      <c r="B22" s="2"/>
      <c r="C22" s="22">
        <v>0</v>
      </c>
      <c r="D22" s="2"/>
      <c r="E22" s="3">
        <v>95</v>
      </c>
      <c r="F22" s="2"/>
      <c r="G22" s="14">
        <f>IF((C22+C23)&gt;120,0,IF(C22&gt;120,0,C22*E22))</f>
        <v>0</v>
      </c>
    </row>
    <row r="23" spans="1:7" ht="12.75">
      <c r="A23" s="1" t="s">
        <v>13</v>
      </c>
      <c r="B23" s="2"/>
      <c r="C23" s="22">
        <v>0</v>
      </c>
      <c r="D23" s="2"/>
      <c r="E23" s="3">
        <v>123</v>
      </c>
      <c r="F23" s="2"/>
      <c r="G23" s="14">
        <f>IF((C23+C22)&gt;120,0,IF(C23&gt;50,0,C23*E23))</f>
        <v>0</v>
      </c>
    </row>
    <row r="24" spans="1:7" ht="13.5" thickBot="1">
      <c r="A24" s="16"/>
      <c r="B24" s="17"/>
      <c r="C24" s="18"/>
      <c r="D24" s="17"/>
      <c r="E24" s="18"/>
      <c r="F24" s="17"/>
      <c r="G24" s="18"/>
    </row>
    <row r="25" spans="1:7" ht="13.5" thickBot="1">
      <c r="A25" s="19" t="s">
        <v>5</v>
      </c>
      <c r="B25" s="5"/>
      <c r="C25" s="13">
        <f>SUM(C12:C22)</f>
        <v>1508.05</v>
      </c>
      <c r="D25" s="9"/>
      <c r="E25" s="10"/>
      <c r="F25" s="5"/>
      <c r="G25" s="12">
        <f>SUM(G12:G22)</f>
        <v>58273.26</v>
      </c>
    </row>
    <row r="26" spans="1:7" ht="13.5" thickBot="1">
      <c r="A26" s="8" t="s">
        <v>12</v>
      </c>
      <c r="B26" s="5"/>
      <c r="C26" s="13">
        <f>2300-C25</f>
        <v>791.95</v>
      </c>
      <c r="D26" s="9"/>
      <c r="E26" s="10"/>
      <c r="F26" s="9"/>
      <c r="G26" s="11"/>
    </row>
    <row r="27" spans="1:7" ht="13.5" thickBot="1">
      <c r="A27" s="8" t="s">
        <v>9</v>
      </c>
      <c r="B27" s="9"/>
      <c r="C27" s="9"/>
      <c r="D27" s="6"/>
      <c r="E27" s="15">
        <f>G25/C25</f>
        <v>38.641464142435595</v>
      </c>
      <c r="F27" s="9"/>
      <c r="G27" s="11"/>
    </row>
    <row r="29" ht="12.75">
      <c r="G29" s="20">
        <f>G25/1000</f>
        <v>58.27326</v>
      </c>
    </row>
    <row r="32" spans="1:5" ht="12.75">
      <c r="A32">
        <v>71</v>
      </c>
      <c r="B32">
        <v>2000</v>
      </c>
      <c r="C32">
        <v>70.5</v>
      </c>
      <c r="E32">
        <v>1500</v>
      </c>
    </row>
    <row r="33" spans="1:5" ht="12.75">
      <c r="A33">
        <v>81</v>
      </c>
      <c r="B33">
        <v>2000</v>
      </c>
      <c r="C33">
        <v>109</v>
      </c>
      <c r="E33">
        <v>2300</v>
      </c>
    </row>
    <row r="34" spans="1:5" ht="12.75">
      <c r="A34">
        <v>60.5</v>
      </c>
      <c r="B34">
        <v>1500</v>
      </c>
      <c r="C34">
        <v>88.2</v>
      </c>
      <c r="E34">
        <v>2300</v>
      </c>
    </row>
    <row r="35" spans="3:5" ht="12.75">
      <c r="C35">
        <v>67.7</v>
      </c>
      <c r="E35">
        <v>1950</v>
      </c>
    </row>
    <row r="36" spans="3:5" ht="12.75">
      <c r="C36">
        <v>52.3</v>
      </c>
      <c r="E36">
        <v>1500</v>
      </c>
    </row>
  </sheetData>
  <sheetProtection password="9B85" sheet="1" selectLockedCells="1"/>
  <mergeCells count="2">
    <mergeCell ref="A1:G5"/>
    <mergeCell ref="E8:F8"/>
  </mergeCells>
  <printOptions/>
  <pageMargins left="0.75" right="0.75" top="0.83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Bryan Bernatek</cp:lastModifiedBy>
  <cp:lastPrinted>2003-10-02T17:04:21Z</cp:lastPrinted>
  <dcterms:created xsi:type="dcterms:W3CDTF">2003-08-12T23:39:57Z</dcterms:created>
  <dcterms:modified xsi:type="dcterms:W3CDTF">2023-08-14T16:41:04Z</dcterms:modified>
  <cp:category/>
  <cp:version/>
  <cp:contentType/>
  <cp:contentStatus/>
</cp:coreProperties>
</file>